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30" windowHeight="6920" activeTab="0"/>
  </bookViews>
  <sheets>
    <sheet name="Ammortamento francese" sheetId="1" r:id="rId1"/>
    <sheet name="Ammortamento italiano" sheetId="2" r:id="rId2"/>
    <sheet name="Ammortamento tedesco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<sst xmlns="http://schemas.openxmlformats.org/spreadsheetml/2006/main" count="51" uniqueCount="39">
  <si>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 xml:space="preserve">la tabella sottostante si riferisce ad un piano di ammortamento </t>
  </si>
  <si>
    <r>
      <t xml:space="preserve">detto </t>
    </r>
    <r>
      <rPr>
        <b/>
        <u val="single"/>
        <sz val="10"/>
        <rFont val="Arial"/>
        <family val="2"/>
      </rPr>
      <t>francese</t>
    </r>
  </si>
  <si>
    <t>Si consideri l'operazione finanziaria di indebitamento:</t>
  </si>
  <si>
    <r>
      <t xml:space="preserve">e di pagamento d'interessi è detto </t>
    </r>
    <r>
      <rPr>
        <b/>
        <u val="single"/>
        <sz val="10"/>
        <rFont val="Arial"/>
        <family val="2"/>
      </rPr>
      <t>piano d'ammortamento</t>
    </r>
  </si>
  <si>
    <t>R</t>
  </si>
  <si>
    <r>
      <t xml:space="preserve">e di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 = 1/(1+i) fattore di attualuizzazione</t>
    </r>
  </si>
  <si>
    <t>m</t>
  </si>
  <si>
    <t>anno</t>
  </si>
  <si>
    <t>quota capitale</t>
  </si>
  <si>
    <t>quota interessi</t>
  </si>
  <si>
    <t>annualità</t>
  </si>
  <si>
    <t>debito residuo</t>
  </si>
  <si>
    <t xml:space="preserve"> Si inseriscano i valori di :</t>
  </si>
  <si>
    <r>
      <t xml:space="preserve">un tale 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 xml:space="preserve"> presti a</t>
    </r>
    <r>
      <rPr>
        <i/>
        <sz val="10"/>
        <rFont val="Arial"/>
        <family val="2"/>
      </rPr>
      <t xml:space="preserve"> b</t>
    </r>
    <r>
      <rPr>
        <sz val="10"/>
        <rFont val="Arial"/>
        <family val="0"/>
      </rPr>
      <t xml:space="preserve"> una certa somma </t>
    </r>
    <r>
      <rPr>
        <b/>
        <sz val="10"/>
        <color indexed="53"/>
        <rFont val="Arial"/>
        <family val="2"/>
      </rPr>
      <t>C</t>
    </r>
    <r>
      <rPr>
        <sz val="10"/>
        <rFont val="Arial"/>
        <family val="0"/>
      </rPr>
      <t xml:space="preserve"> che b si impegna a restituire in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 anni.</t>
    </r>
  </si>
  <si>
    <r>
      <t xml:space="preserve">L'insieme delle modalità relative ai tempi di rimborso del capitale </t>
    </r>
    <r>
      <rPr>
        <b/>
        <sz val="10"/>
        <color indexed="53"/>
        <rFont val="Arial"/>
        <family val="2"/>
      </rPr>
      <t>C</t>
    </r>
  </si>
  <si>
    <r>
      <t xml:space="preserve">in cui le annualità corrisposte dal debitore ( rate 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hanno tutte lo stesso ammontare </t>
    </r>
    <r>
      <rPr>
        <b/>
        <sz val="10"/>
        <color indexed="53"/>
        <rFont val="Arial"/>
        <family val="2"/>
      </rPr>
      <t>R</t>
    </r>
    <r>
      <rPr>
        <sz val="10"/>
        <rFont val="Arial"/>
        <family val="0"/>
      </rPr>
      <t>.</t>
    </r>
  </si>
  <si>
    <t>Si consideri ora un piano di ammortamento</t>
  </si>
  <si>
    <r>
      <t xml:space="preserve">italiano, </t>
    </r>
    <r>
      <rPr>
        <sz val="10"/>
        <rFont val="Arial"/>
        <family val="2"/>
      </rPr>
      <t>cioè</t>
    </r>
  </si>
  <si>
    <t>con quote capitale costanti</t>
  </si>
  <si>
    <r>
      <t xml:space="preserve">Poiche' le quote capitali sono tutte uguali tra loro, valgono </t>
    </r>
    <r>
      <rPr>
        <b/>
        <sz val="10"/>
        <color indexed="53"/>
        <rFont val="Arial"/>
        <family val="2"/>
      </rPr>
      <t>C/n</t>
    </r>
  </si>
  <si>
    <r>
      <t>si consideri un debito della durata di 9 anni (</t>
    </r>
    <r>
      <rPr>
        <b/>
        <sz val="10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n = 9</t>
    </r>
    <r>
      <rPr>
        <sz val="10"/>
        <rFont val="Arial"/>
        <family val="0"/>
      </rPr>
      <t xml:space="preserve"> )</t>
    </r>
  </si>
  <si>
    <t xml:space="preserve">e si inseriscano </t>
  </si>
  <si>
    <t>C</t>
  </si>
  <si>
    <t>i</t>
  </si>
  <si>
    <r>
      <t xml:space="preserve">e il tasso </t>
    </r>
    <r>
      <rPr>
        <b/>
        <sz val="10"/>
        <color indexed="53"/>
        <rFont val="Arial"/>
        <family val="2"/>
      </rPr>
      <t>i</t>
    </r>
  </si>
  <si>
    <r>
      <t>C</t>
    </r>
    <r>
      <rPr>
        <sz val="10"/>
        <rFont val="Arial"/>
        <family val="0"/>
      </rPr>
      <t xml:space="preserve"> (ammontare del prestito)</t>
    </r>
  </si>
  <si>
    <t>Nei piani di ammortamento francese e italiano,</t>
  </si>
  <si>
    <r>
      <t xml:space="preserve">Nella forma di ammortamento che prende il nome di </t>
    </r>
    <r>
      <rPr>
        <b/>
        <u val="single"/>
        <sz val="10"/>
        <rFont val="Arial"/>
        <family val="2"/>
      </rPr>
      <t xml:space="preserve">tedesca </t>
    </r>
  </si>
  <si>
    <t xml:space="preserve">gli interessi vengono pagati all'inizio di ciascun periodo </t>
  </si>
  <si>
    <t>Si osserva che nel caso di interessi anticipati l'ammontare del prestito</t>
  </si>
  <si>
    <t>è solo apparentemente pari a C.</t>
  </si>
  <si>
    <t>La somma posta a disposizione del debitore e' C-Cd</t>
  </si>
  <si>
    <r>
      <t xml:space="preserve">Si inserisca il valore di </t>
    </r>
    <r>
      <rPr>
        <b/>
        <sz val="10"/>
        <color indexed="53"/>
        <rFont val="Arial"/>
        <family val="2"/>
      </rPr>
      <t>C</t>
    </r>
  </si>
  <si>
    <r>
      <t xml:space="preserve">e di </t>
    </r>
    <r>
      <rPr>
        <b/>
        <sz val="10"/>
        <color indexed="53"/>
        <rFont val="Arial"/>
        <family val="2"/>
      </rPr>
      <t xml:space="preserve">d </t>
    </r>
    <r>
      <rPr>
        <sz val="10"/>
        <rFont val="Arial"/>
        <family val="2"/>
      </rPr>
      <t>= i/(1+i) dove i è il tasso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 remunerazione del prestito</t>
    </r>
  </si>
  <si>
    <t>OSS: la rata anticipata equivalente a quella posticipata</t>
  </si>
  <si>
    <r>
      <t xml:space="preserve">di ammontare Ci è </t>
    </r>
    <r>
      <rPr>
        <b/>
        <sz val="10"/>
        <color indexed="53"/>
        <rFont val="Arial"/>
        <family val="2"/>
      </rPr>
      <t>Cd</t>
    </r>
  </si>
  <si>
    <t>d</t>
  </si>
  <si>
    <r>
      <t>Si suppponga che la durata del prestito sia di 9 anni (</t>
    </r>
    <r>
      <rPr>
        <b/>
        <sz val="10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n = 9</t>
    </r>
    <r>
      <rPr>
        <sz val="10"/>
        <rFont val="Arial"/>
        <family val="0"/>
      </rPr>
      <t xml:space="preserve"> )</t>
    </r>
  </si>
  <si>
    <r>
      <t xml:space="preserve">gli interessi sono corrisposti mediante pagamenti </t>
    </r>
    <r>
      <rPr>
        <sz val="10"/>
        <rFont val="Arial"/>
        <family val="2"/>
      </rPr>
      <t>periodici</t>
    </r>
    <r>
      <rPr>
        <sz val="10"/>
        <rFont val="Arial"/>
        <family val="0"/>
      </rPr>
      <t xml:space="preserve"> posticipati.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</si>
</sst>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i/>
      <sz val="10"/>
      <color indexed="53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7" sqref="A17"/>
    </sheetView>
  </sheetViews>
  <sheetFormatPr defaultColWidth="9.140625" defaultRowHeight="12.75"/>
  <cols>
    <col min="1" max="16384" width="13.8515625" style="0" customWidth="1"/>
  </cols>
  <sheetData>
    <row r="1" spans="1:4" s="3" customFormat="1" ht="12" customHeight="1">
      <c r="A1" s="4" t="s">
        <v>2</v>
      </c>
      <c r="B1" s="4"/>
      <c r="C1" s="4"/>
      <c r="D1" s="4"/>
    </row>
    <row r="2" spans="1:4" s="3" customFormat="1" ht="12" customHeight="1">
      <c r="A2" s="4" t="s">
        <v>13</v>
      </c>
      <c r="B2" s="4"/>
      <c r="C2" s="4"/>
      <c r="D2" s="4"/>
    </row>
    <row r="3" spans="1:4" s="3" customFormat="1" ht="12.75">
      <c r="A3" s="4" t="s">
        <v>14</v>
      </c>
      <c r="B3" s="4"/>
      <c r="C3" s="4"/>
      <c r="D3" s="4"/>
    </row>
    <row r="4" spans="1:4" s="3" customFormat="1" ht="12.75">
      <c r="A4" s="4" t="s">
        <v>3</v>
      </c>
      <c r="B4" s="4"/>
      <c r="C4" s="4"/>
      <c r="D4" s="4"/>
    </row>
    <row r="5" spans="1:4" s="3" customFormat="1" ht="12">
      <c r="A5" s="4"/>
      <c r="B5" s="4"/>
      <c r="C5" s="4"/>
      <c r="D5" s="4"/>
    </row>
    <row r="6" spans="1:9" ht="12">
      <c r="A6" s="4" t="s">
        <v>0</v>
      </c>
      <c r="B6" s="4"/>
      <c r="C6" s="4"/>
      <c r="D6" s="4"/>
      <c r="E6" s="3"/>
      <c r="F6" s="3"/>
      <c r="G6" s="3"/>
      <c r="H6" s="3"/>
      <c r="I6" s="3"/>
    </row>
    <row r="7" spans="1:9" ht="12.75">
      <c r="A7" s="4" t="s">
        <v>1</v>
      </c>
      <c r="B7" s="4"/>
      <c r="C7" s="4"/>
      <c r="D7" s="4"/>
      <c r="E7" s="3"/>
      <c r="F7" s="3"/>
      <c r="G7" s="3"/>
      <c r="H7" s="3"/>
      <c r="I7" s="3"/>
    </row>
    <row r="8" spans="1:9" ht="12.75">
      <c r="A8" s="4" t="s">
        <v>15</v>
      </c>
      <c r="B8" s="4"/>
      <c r="C8" s="4"/>
      <c r="D8" s="4"/>
      <c r="E8" s="3"/>
      <c r="F8" s="3"/>
      <c r="G8" s="3"/>
      <c r="H8" s="3"/>
      <c r="I8" s="3"/>
    </row>
    <row r="9" spans="1:9" ht="12">
      <c r="A9" s="4"/>
      <c r="B9" s="4"/>
      <c r="C9" s="4"/>
      <c r="D9" s="4"/>
      <c r="E9" s="3"/>
      <c r="F9" s="3"/>
      <c r="G9" s="3"/>
      <c r="H9" s="3"/>
      <c r="I9" s="3"/>
    </row>
    <row r="10" spans="1:9" ht="12.75">
      <c r="A10" s="4" t="s">
        <v>37</v>
      </c>
      <c r="B10" s="4"/>
      <c r="C10" s="4"/>
      <c r="D10" s="4"/>
      <c r="E10" s="3"/>
      <c r="F10" s="3"/>
      <c r="G10" s="3"/>
      <c r="H10" s="3"/>
      <c r="I10" s="3"/>
    </row>
    <row r="11" spans="1:9" ht="12">
      <c r="A11" s="3"/>
      <c r="B11" s="3"/>
      <c r="C11" s="3"/>
      <c r="D11" s="3"/>
      <c r="E11" s="3"/>
      <c r="F11" s="3"/>
      <c r="G11" s="3"/>
      <c r="H11" s="3"/>
      <c r="I11" s="3"/>
    </row>
    <row r="12" ht="12.75" thickBot="1">
      <c r="A12" t="s">
        <v>12</v>
      </c>
    </row>
    <row r="13" ht="13.5" thickBot="1" thickTop="1">
      <c r="A13" s="1" t="s">
        <v>4</v>
      </c>
    </row>
    <row r="14" ht="13.5" thickBot="1" thickTop="1">
      <c r="A14" s="2"/>
    </row>
    <row r="15" ht="13.5" thickBot="1" thickTop="1">
      <c r="A15" t="s">
        <v>5</v>
      </c>
    </row>
    <row r="16" ht="13.5" thickBot="1" thickTop="1">
      <c r="A16" s="1" t="s">
        <v>6</v>
      </c>
    </row>
    <row r="17" ht="13.5" thickBot="1" thickTop="1">
      <c r="A17" s="17"/>
    </row>
    <row r="18" ht="13.5" thickBot="1" thickTop="1"/>
    <row r="19" spans="1:5" s="7" customFormat="1" ht="13.5" thickBot="1" thickTop="1">
      <c r="A19" s="6" t="s">
        <v>7</v>
      </c>
      <c r="B19" s="6" t="s">
        <v>8</v>
      </c>
      <c r="C19" s="6" t="s">
        <v>9</v>
      </c>
      <c r="D19" s="6" t="s">
        <v>10</v>
      </c>
      <c r="E19" s="6" t="s">
        <v>11</v>
      </c>
    </row>
    <row r="20" spans="1:5" s="3" customFormat="1" ht="13.5" thickBot="1" thickTop="1">
      <c r="A20" s="5">
        <v>0</v>
      </c>
      <c r="B20" s="5">
        <v>0</v>
      </c>
      <c r="C20" s="5">
        <v>0</v>
      </c>
      <c r="D20" s="5">
        <v>0</v>
      </c>
      <c r="E20" s="5">
        <f>(A17*(1-A17^(9))/(1-A17))*A14</f>
        <v>0</v>
      </c>
    </row>
    <row r="21" spans="1:5" s="3" customFormat="1" ht="13.5" thickBot="1" thickTop="1">
      <c r="A21" s="5">
        <v>1</v>
      </c>
      <c r="B21" s="5">
        <f>A14*((A17)^9)</f>
        <v>0</v>
      </c>
      <c r="C21" s="5">
        <f>A14*(1-(A17)^9)</f>
        <v>0</v>
      </c>
      <c r="D21" s="5">
        <f>A14</f>
        <v>0</v>
      </c>
      <c r="E21" s="5">
        <f>(A17*(1-A17^(8))/(1-A17))*A14</f>
        <v>0</v>
      </c>
    </row>
    <row r="22" spans="1:5" s="3" customFormat="1" ht="13.5" thickBot="1" thickTop="1">
      <c r="A22" s="5">
        <v>2</v>
      </c>
      <c r="B22" s="5">
        <f>A14*((A17)^8)</f>
        <v>0</v>
      </c>
      <c r="C22" s="5">
        <f>A14*(1-(A17)^8)</f>
        <v>0</v>
      </c>
      <c r="D22" s="5">
        <f>A14</f>
        <v>0</v>
      </c>
      <c r="E22" s="5">
        <f>(A17*(1-A17^(7))/(1-A17))*A14</f>
        <v>0</v>
      </c>
    </row>
    <row r="23" spans="1:5" s="3" customFormat="1" ht="13.5" thickBot="1" thickTop="1">
      <c r="A23" s="5">
        <v>3</v>
      </c>
      <c r="B23" s="5">
        <f>A14*((A17)^7)</f>
        <v>0</v>
      </c>
      <c r="C23" s="5">
        <f>A14*(1-(A17)^7)</f>
        <v>0</v>
      </c>
      <c r="D23" s="5">
        <f>A14</f>
        <v>0</v>
      </c>
      <c r="E23" s="5">
        <f>(A17*(1-A17^(6))/(1-A17))*A14</f>
        <v>0</v>
      </c>
    </row>
    <row r="24" spans="1:5" s="3" customFormat="1" ht="13.5" thickBot="1" thickTop="1">
      <c r="A24" s="5">
        <v>4</v>
      </c>
      <c r="B24" s="5">
        <f>A14*((A17)^6)</f>
        <v>0</v>
      </c>
      <c r="C24" s="5">
        <f>A14*(1-(A17)^6)</f>
        <v>0</v>
      </c>
      <c r="D24" s="5">
        <f>A14</f>
        <v>0</v>
      </c>
      <c r="E24" s="5">
        <f>(A17*(1-A17^(5))/(1-A17))*A14</f>
        <v>0</v>
      </c>
    </row>
    <row r="25" spans="1:5" s="3" customFormat="1" ht="13.5" thickBot="1" thickTop="1">
      <c r="A25" s="5">
        <v>5</v>
      </c>
      <c r="B25" s="5">
        <f>A14*((A17)^5)</f>
        <v>0</v>
      </c>
      <c r="C25" s="5">
        <f>A14*(1-(A17)^5)</f>
        <v>0</v>
      </c>
      <c r="D25" s="5">
        <f>A14</f>
        <v>0</v>
      </c>
      <c r="E25" s="5">
        <f>(A17*(1-A17^(4))/(1-A17))*A14</f>
        <v>0</v>
      </c>
    </row>
    <row r="26" spans="1:5" s="3" customFormat="1" ht="13.5" thickBot="1" thickTop="1">
      <c r="A26" s="5">
        <v>6</v>
      </c>
      <c r="B26" s="5">
        <f>A14*((A17)^4)</f>
        <v>0</v>
      </c>
      <c r="C26" s="5">
        <f>A14*(1-(A17)^4)</f>
        <v>0</v>
      </c>
      <c r="D26" s="5">
        <f>A14</f>
        <v>0</v>
      </c>
      <c r="E26" s="5">
        <f>(A17*(1-A17^(3))/(1-A17))*A14</f>
        <v>0</v>
      </c>
    </row>
    <row r="27" spans="1:5" s="3" customFormat="1" ht="13.5" thickBot="1" thickTop="1">
      <c r="A27" s="5">
        <v>7</v>
      </c>
      <c r="B27" s="5">
        <f>A14*((A17)^3)</f>
        <v>0</v>
      </c>
      <c r="C27" s="5">
        <f>A14*(1-(A17)^3)</f>
        <v>0</v>
      </c>
      <c r="D27" s="5">
        <f>A14</f>
        <v>0</v>
      </c>
      <c r="E27" s="5">
        <f>(A17*(1-A17^(2))/(1-A17))*A14</f>
        <v>0</v>
      </c>
    </row>
    <row r="28" spans="1:5" s="3" customFormat="1" ht="13.5" thickBot="1" thickTop="1">
      <c r="A28" s="5">
        <v>8</v>
      </c>
      <c r="B28" s="5">
        <f>A14*((A17)^2)</f>
        <v>0</v>
      </c>
      <c r="C28" s="5">
        <f>A14*(1-(A17)^2)</f>
        <v>0</v>
      </c>
      <c r="D28" s="5">
        <f>A14</f>
        <v>0</v>
      </c>
      <c r="E28" s="5">
        <f>A17*A14</f>
        <v>0</v>
      </c>
    </row>
    <row r="29" spans="1:5" s="3" customFormat="1" ht="13.5" thickBot="1" thickTop="1">
      <c r="A29" s="5">
        <v>9</v>
      </c>
      <c r="B29" s="5">
        <f>A14*A17</f>
        <v>0</v>
      </c>
      <c r="C29" s="5">
        <f>A14*(1-A17)</f>
        <v>0</v>
      </c>
      <c r="D29" s="5">
        <f>A14</f>
        <v>0</v>
      </c>
      <c r="E29" s="5">
        <v>0</v>
      </c>
    </row>
    <row r="30" s="3" customFormat="1" ht="12.7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31" sqref="C31"/>
    </sheetView>
  </sheetViews>
  <sheetFormatPr defaultColWidth="9.140625" defaultRowHeight="12.75"/>
  <cols>
    <col min="1" max="16384" width="13.8515625" style="0" customWidth="1"/>
  </cols>
  <sheetData>
    <row r="1" ht="12">
      <c r="A1" t="s">
        <v>16</v>
      </c>
    </row>
    <row r="2" ht="12.75">
      <c r="A2" s="8" t="s">
        <v>17</v>
      </c>
    </row>
    <row r="3" ht="12">
      <c r="A3" t="s">
        <v>18</v>
      </c>
    </row>
    <row r="5" ht="12.75">
      <c r="A5" t="s">
        <v>19</v>
      </c>
    </row>
    <row r="6" ht="14.25" customHeight="1"/>
    <row r="7" ht="12" customHeight="1">
      <c r="A7" t="s">
        <v>20</v>
      </c>
    </row>
    <row r="8" ht="12">
      <c r="A8" t="s">
        <v>21</v>
      </c>
    </row>
    <row r="9" ht="13.5" thickBot="1">
      <c r="A9" s="11" t="s">
        <v>25</v>
      </c>
    </row>
    <row r="10" ht="13.5" thickBot="1" thickTop="1">
      <c r="A10" s="16" t="s">
        <v>22</v>
      </c>
    </row>
    <row r="11" ht="13.5" thickBot="1" thickTop="1">
      <c r="A11" s="10"/>
    </row>
    <row r="12" s="3" customFormat="1" ht="12.75" thickTop="1"/>
    <row r="13" s="3" customFormat="1" ht="13.5" thickBot="1">
      <c r="A13" s="3" t="s">
        <v>24</v>
      </c>
    </row>
    <row r="14" ht="13.5" thickBot="1" thickTop="1">
      <c r="A14" s="16" t="s">
        <v>23</v>
      </c>
    </row>
    <row r="15" ht="13.5" thickBot="1" thickTop="1">
      <c r="A15" s="10"/>
    </row>
    <row r="16" ht="13.5" thickBot="1" thickTop="1"/>
    <row r="17" spans="1:5" s="12" customFormat="1" ht="13.5" customHeight="1" thickBot="1" thickTop="1">
      <c r="A17" s="15" t="s">
        <v>7</v>
      </c>
      <c r="B17" s="15" t="s">
        <v>8</v>
      </c>
      <c r="C17" s="15" t="s">
        <v>9</v>
      </c>
      <c r="D17" s="15" t="s">
        <v>10</v>
      </c>
      <c r="E17" s="15" t="s">
        <v>11</v>
      </c>
    </row>
    <row r="18" spans="1:6" s="14" customFormat="1" ht="13.5" thickBot="1" thickTop="1">
      <c r="A18" s="9">
        <v>0</v>
      </c>
      <c r="B18" s="9">
        <v>0</v>
      </c>
      <c r="C18" s="9">
        <v>0</v>
      </c>
      <c r="D18" s="9">
        <v>0</v>
      </c>
      <c r="E18" s="9">
        <f>A11</f>
        <v>0</v>
      </c>
      <c r="F18" s="13"/>
    </row>
    <row r="19" spans="1:6" s="14" customFormat="1" ht="13.5" thickBot="1" thickTop="1">
      <c r="A19" s="9">
        <v>1</v>
      </c>
      <c r="B19" s="9">
        <f>A11/9</f>
        <v>0</v>
      </c>
      <c r="C19" s="9">
        <f>A11*A15</f>
        <v>0</v>
      </c>
      <c r="D19" s="9">
        <f>B19*(1+9*A15)</f>
        <v>0</v>
      </c>
      <c r="E19" s="9">
        <f>A11*8/9</f>
        <v>0</v>
      </c>
      <c r="F19" s="13"/>
    </row>
    <row r="20" spans="1:6" s="14" customFormat="1" ht="13.5" thickBot="1" thickTop="1">
      <c r="A20" s="9">
        <v>2</v>
      </c>
      <c r="B20" s="9">
        <f>A11/9</f>
        <v>0</v>
      </c>
      <c r="C20" s="9">
        <f>A11*A15*8/9</f>
        <v>0</v>
      </c>
      <c r="D20" s="9">
        <f>B19*(1+8*A15)</f>
        <v>0</v>
      </c>
      <c r="E20" s="9">
        <f>A11*7/9</f>
        <v>0</v>
      </c>
      <c r="F20" s="13"/>
    </row>
    <row r="21" spans="1:6" s="14" customFormat="1" ht="13.5" thickBot="1" thickTop="1">
      <c r="A21" s="9">
        <v>3</v>
      </c>
      <c r="B21" s="9">
        <f>A11/9</f>
        <v>0</v>
      </c>
      <c r="C21" s="9">
        <f>A11*A15*7/9</f>
        <v>0</v>
      </c>
      <c r="D21" s="9">
        <f>B19*(1+7*A15)</f>
        <v>0</v>
      </c>
      <c r="E21" s="9">
        <f>A11*2/3</f>
        <v>0</v>
      </c>
      <c r="F21" s="13"/>
    </row>
    <row r="22" spans="1:6" s="14" customFormat="1" ht="13.5" thickBot="1" thickTop="1">
      <c r="A22" s="9">
        <v>4</v>
      </c>
      <c r="B22" s="9">
        <f>A11/9</f>
        <v>0</v>
      </c>
      <c r="C22" s="9">
        <f>A11*A15*2/3</f>
        <v>0</v>
      </c>
      <c r="D22" s="9">
        <f>B19*(1+6*A15)</f>
        <v>0</v>
      </c>
      <c r="E22" s="9">
        <f>A11*5/9</f>
        <v>0</v>
      </c>
      <c r="F22" s="13"/>
    </row>
    <row r="23" spans="1:6" s="14" customFormat="1" ht="13.5" thickBot="1" thickTop="1">
      <c r="A23" s="9">
        <v>5</v>
      </c>
      <c r="B23" s="9">
        <f>A11/9</f>
        <v>0</v>
      </c>
      <c r="C23" s="9">
        <f>A11*A15*5/9</f>
        <v>0</v>
      </c>
      <c r="D23" s="9">
        <f>B19*(1+5*A15)</f>
        <v>0</v>
      </c>
      <c r="E23" s="9">
        <f>A11*4/9</f>
        <v>0</v>
      </c>
      <c r="F23" s="13"/>
    </row>
    <row r="24" spans="1:6" s="14" customFormat="1" ht="13.5" thickBot="1" thickTop="1">
      <c r="A24" s="9">
        <v>6</v>
      </c>
      <c r="B24" s="9">
        <f>A11/9</f>
        <v>0</v>
      </c>
      <c r="C24" s="9">
        <f>A11*A15*4/9</f>
        <v>0</v>
      </c>
      <c r="D24" s="9">
        <f>B19*(1+4*A15)</f>
        <v>0</v>
      </c>
      <c r="E24" s="9">
        <f>A11*1/3</f>
        <v>0</v>
      </c>
      <c r="F24" s="13"/>
    </row>
    <row r="25" spans="1:6" s="14" customFormat="1" ht="13.5" thickBot="1" thickTop="1">
      <c r="A25" s="9">
        <v>7</v>
      </c>
      <c r="B25" s="9">
        <f>A11/9</f>
        <v>0</v>
      </c>
      <c r="C25" s="9">
        <f>A11*A15*1/3</f>
        <v>0</v>
      </c>
      <c r="D25" s="9">
        <f>B19*(1+3*A15)</f>
        <v>0</v>
      </c>
      <c r="E25" s="9">
        <f>A11*2/9</f>
        <v>0</v>
      </c>
      <c r="F25" s="13"/>
    </row>
    <row r="26" spans="1:6" s="14" customFormat="1" ht="13.5" thickBot="1" thickTop="1">
      <c r="A26" s="9">
        <v>8</v>
      </c>
      <c r="B26" s="9">
        <f>A11/9</f>
        <v>0</v>
      </c>
      <c r="C26" s="9">
        <f>A11*A15*2/9</f>
        <v>0</v>
      </c>
      <c r="D26" s="9">
        <f>B19*(1+2*A15)</f>
        <v>0</v>
      </c>
      <c r="E26" s="9">
        <f>A11/9</f>
        <v>0</v>
      </c>
      <c r="F26" s="13"/>
    </row>
    <row r="27" spans="1:6" s="14" customFormat="1" ht="13.5" thickBot="1" thickTop="1">
      <c r="A27" s="9">
        <v>9</v>
      </c>
      <c r="B27" s="9">
        <f>A11/9</f>
        <v>0</v>
      </c>
      <c r="C27" s="9">
        <f>A11*A15*1/9</f>
        <v>0</v>
      </c>
      <c r="D27" s="9">
        <f>B19*(1+A15)</f>
        <v>0</v>
      </c>
      <c r="E27" s="9">
        <v>0</v>
      </c>
      <c r="F27" s="13"/>
    </row>
    <row r="28" ht="12.7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B33" sqref="B33"/>
    </sheetView>
  </sheetViews>
  <sheetFormatPr defaultColWidth="9.140625" defaultRowHeight="12.75"/>
  <cols>
    <col min="1" max="16384" width="13.8515625" style="0" customWidth="1"/>
  </cols>
  <sheetData>
    <row r="1" ht="12">
      <c r="A1" t="s">
        <v>26</v>
      </c>
    </row>
    <row r="2" ht="12">
      <c r="A2" t="s">
        <v>38</v>
      </c>
    </row>
    <row r="4" ht="12.75">
      <c r="A4" t="s">
        <v>27</v>
      </c>
    </row>
    <row r="5" ht="12">
      <c r="A5" t="s">
        <v>28</v>
      </c>
    </row>
    <row r="7" ht="13.5" thickBot="1">
      <c r="A7" t="s">
        <v>32</v>
      </c>
    </row>
    <row r="8" ht="13.5" thickBot="1" thickTop="1">
      <c r="A8" s="16" t="s">
        <v>22</v>
      </c>
    </row>
    <row r="9" ht="13.5" thickBot="1" thickTop="1">
      <c r="A9" s="9"/>
    </row>
    <row r="10" ht="12.75" thickTop="1"/>
    <row r="11" ht="13.5" thickBot="1">
      <c r="A11" t="s">
        <v>33</v>
      </c>
    </row>
    <row r="12" ht="13.5" thickBot="1" thickTop="1">
      <c r="A12" s="16" t="s">
        <v>36</v>
      </c>
    </row>
    <row r="13" ht="13.5" thickBot="1" thickTop="1">
      <c r="A13" s="10"/>
    </row>
    <row r="14" ht="12.75" thickTop="1"/>
    <row r="15" ht="12">
      <c r="A15" t="s">
        <v>34</v>
      </c>
    </row>
    <row r="16" ht="12.75">
      <c r="A16" t="s">
        <v>35</v>
      </c>
    </row>
    <row r="18" spans="1:9" ht="12.75">
      <c r="A18" s="4" t="s">
        <v>37</v>
      </c>
      <c r="B18" s="4"/>
      <c r="C18" s="4"/>
      <c r="D18" s="4"/>
      <c r="E18" s="3"/>
      <c r="F18" s="3"/>
      <c r="G18" s="3"/>
      <c r="H18" s="3"/>
      <c r="I18" s="3"/>
    </row>
    <row r="20" ht="12.75" thickBot="1"/>
    <row r="21" spans="1:6" ht="13.5" thickBot="1" thickTop="1">
      <c r="A21" s="15" t="s">
        <v>7</v>
      </c>
      <c r="B21" s="15" t="s">
        <v>8</v>
      </c>
      <c r="C21" s="15" t="s">
        <v>9</v>
      </c>
      <c r="D21" s="15" t="s">
        <v>10</v>
      </c>
      <c r="E21" s="15" t="s">
        <v>11</v>
      </c>
      <c r="F21" s="12"/>
    </row>
    <row r="22" spans="1:5" ht="13.5" thickBot="1" thickTop="1">
      <c r="A22" s="9">
        <v>0</v>
      </c>
      <c r="B22" s="9">
        <v>0</v>
      </c>
      <c r="C22" s="9">
        <f>A9*A13</f>
        <v>0</v>
      </c>
      <c r="D22" s="9">
        <f>A9*A13</f>
        <v>0</v>
      </c>
      <c r="E22" s="9">
        <f>A9</f>
        <v>0</v>
      </c>
    </row>
    <row r="23" spans="1:5" ht="13.5" thickBot="1" thickTop="1">
      <c r="A23" s="9">
        <v>1</v>
      </c>
      <c r="B23" s="9">
        <v>0</v>
      </c>
      <c r="C23" s="9">
        <f>A9*A13</f>
        <v>0</v>
      </c>
      <c r="D23" s="9">
        <f>A9*A13</f>
        <v>0</v>
      </c>
      <c r="E23" s="9">
        <f>A9</f>
        <v>0</v>
      </c>
    </row>
    <row r="24" spans="1:5" ht="13.5" thickBot="1" thickTop="1">
      <c r="A24" s="9">
        <v>2</v>
      </c>
      <c r="B24" s="9">
        <v>0</v>
      </c>
      <c r="C24" s="9">
        <f>A9*A13</f>
        <v>0</v>
      </c>
      <c r="D24" s="9">
        <f>A9*A13</f>
        <v>0</v>
      </c>
      <c r="E24" s="9">
        <f>A9</f>
        <v>0</v>
      </c>
    </row>
    <row r="25" spans="1:5" ht="13.5" thickBot="1" thickTop="1">
      <c r="A25" s="9">
        <v>3</v>
      </c>
      <c r="B25" s="9">
        <v>0</v>
      </c>
      <c r="C25" s="9">
        <f>A9*A13</f>
        <v>0</v>
      </c>
      <c r="D25" s="9">
        <f>A9*A13</f>
        <v>0</v>
      </c>
      <c r="E25" s="9">
        <f>A9</f>
        <v>0</v>
      </c>
    </row>
    <row r="26" spans="1:5" ht="13.5" thickBot="1" thickTop="1">
      <c r="A26" s="9">
        <v>4</v>
      </c>
      <c r="B26" s="9">
        <v>0</v>
      </c>
      <c r="C26" s="9">
        <f>A9*A13</f>
        <v>0</v>
      </c>
      <c r="D26" s="9">
        <f>A9*A13</f>
        <v>0</v>
      </c>
      <c r="E26" s="9">
        <f>A9</f>
        <v>0</v>
      </c>
    </row>
    <row r="27" spans="1:5" ht="13.5" thickBot="1" thickTop="1">
      <c r="A27" s="9">
        <v>5</v>
      </c>
      <c r="B27" s="9">
        <v>0</v>
      </c>
      <c r="C27" s="9">
        <f>A9*A13</f>
        <v>0</v>
      </c>
      <c r="D27" s="9">
        <f>A9*A13</f>
        <v>0</v>
      </c>
      <c r="E27" s="9">
        <f>A9</f>
        <v>0</v>
      </c>
    </row>
    <row r="28" spans="1:5" ht="13.5" thickBot="1" thickTop="1">
      <c r="A28" s="9">
        <v>6</v>
      </c>
      <c r="B28" s="9">
        <v>0</v>
      </c>
      <c r="C28" s="9">
        <f>A9*A13</f>
        <v>0</v>
      </c>
      <c r="D28" s="9">
        <f>A9*A13</f>
        <v>0</v>
      </c>
      <c r="E28" s="9">
        <f>A9</f>
        <v>0</v>
      </c>
    </row>
    <row r="29" spans="1:5" ht="13.5" thickBot="1" thickTop="1">
      <c r="A29" s="9">
        <v>7</v>
      </c>
      <c r="B29" s="9">
        <v>0</v>
      </c>
      <c r="C29" s="9">
        <f>A9*A13</f>
        <v>0</v>
      </c>
      <c r="D29" s="9">
        <f>A9*A13</f>
        <v>0</v>
      </c>
      <c r="E29" s="9">
        <f>A9</f>
        <v>0</v>
      </c>
    </row>
    <row r="30" spans="1:5" ht="13.5" thickBot="1" thickTop="1">
      <c r="A30" s="9">
        <v>8</v>
      </c>
      <c r="B30" s="9">
        <v>0</v>
      </c>
      <c r="C30" s="9">
        <f>A9*A13</f>
        <v>0</v>
      </c>
      <c r="D30" s="9">
        <f>A9*A13</f>
        <v>0</v>
      </c>
      <c r="E30" s="9">
        <f>A9</f>
        <v>0</v>
      </c>
    </row>
    <row r="31" spans="1:5" ht="13.5" thickBot="1" thickTop="1">
      <c r="A31" s="9">
        <v>9</v>
      </c>
      <c r="B31" s="9">
        <f>A9</f>
        <v>0</v>
      </c>
      <c r="C31" s="9">
        <v>0</v>
      </c>
      <c r="D31" s="9">
        <f>A9</f>
        <v>0</v>
      </c>
      <c r="E31" s="9">
        <v>0</v>
      </c>
    </row>
    <row r="32" spans="4:5" ht="12.75" thickTop="1">
      <c r="D32" s="3"/>
      <c r="E32" s="3"/>
    </row>
    <row r="33" spans="1:5" ht="12">
      <c r="A33" t="s">
        <v>29</v>
      </c>
      <c r="D33" s="3"/>
      <c r="E33" s="3"/>
    </row>
    <row r="34" spans="1:5" ht="12">
      <c r="A34" t="s">
        <v>30</v>
      </c>
      <c r="D34" s="3"/>
      <c r="E34" s="3"/>
    </row>
    <row r="35" ht="12">
      <c r="A35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Testa</dc:creator>
  <cp:keywords/>
  <dc:description/>
  <cp:lastModifiedBy>patrone</cp:lastModifiedBy>
  <dcterms:created xsi:type="dcterms:W3CDTF">2003-10-27T20:07:38Z</dcterms:created>
  <dcterms:modified xsi:type="dcterms:W3CDTF">2003-11-03T21:12:03Z</dcterms:modified>
  <cp:category/>
  <cp:version/>
  <cp:contentType/>
  <cp:contentStatus/>
</cp:coreProperties>
</file>